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:\normy\předpisy_JU\metodika\Kalkulace nákladů\"/>
    </mc:Choice>
  </mc:AlternateContent>
  <bookViews>
    <workbookView xWindow="0" yWindow="0" windowWidth="28800" windowHeight="12435" activeTab="2"/>
  </bookViews>
  <sheets>
    <sheet name="kalkulace BUDOVA" sheetId="3" r:id="rId1"/>
    <sheet name="kalkulace BUDOVA_vzor" sheetId="4" r:id="rId2"/>
    <sheet name="Kalkulace_vzor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3" l="1"/>
  <c r="B15" i="2"/>
  <c r="B8" i="2"/>
  <c r="D38" i="3"/>
  <c r="C38" i="3"/>
  <c r="C45" i="4"/>
  <c r="D36" i="4"/>
  <c r="D37" i="4" s="1"/>
  <c r="D38" i="4" s="1"/>
  <c r="D39" i="4" s="1"/>
  <c r="C36" i="4"/>
  <c r="C37" i="4" s="1"/>
  <c r="C38" i="4" s="1"/>
  <c r="C39" i="4" s="1"/>
  <c r="C26" i="4"/>
  <c r="C27" i="4" s="1"/>
  <c r="C21" i="4"/>
  <c r="D20" i="4"/>
  <c r="D21" i="4"/>
  <c r="D26" i="4" s="1"/>
  <c r="D27" i="4" l="1"/>
  <c r="D48" i="4" s="1"/>
  <c r="C53" i="4" s="1"/>
  <c r="D28" i="4"/>
  <c r="D29" i="4" s="1"/>
  <c r="C28" i="4"/>
  <c r="C29" i="4" s="1"/>
  <c r="C45" i="3"/>
  <c r="C36" i="3"/>
  <c r="C37" i="3" s="1"/>
  <c r="C39" i="3" s="1"/>
  <c r="D33" i="3"/>
  <c r="D36" i="3" s="1"/>
  <c r="D37" i="3" s="1"/>
  <c r="D39" i="3" s="1"/>
  <c r="C33" i="3"/>
  <c r="C21" i="3"/>
  <c r="C26" i="3" s="1"/>
  <c r="D20" i="3"/>
  <c r="D18" i="3"/>
  <c r="D17" i="3"/>
  <c r="D16" i="3"/>
  <c r="D15" i="3"/>
  <c r="D14" i="3"/>
  <c r="D13" i="3"/>
  <c r="D12" i="3"/>
  <c r="D11" i="3"/>
  <c r="D10" i="3"/>
  <c r="D9" i="3"/>
  <c r="D8" i="3"/>
  <c r="D7" i="3"/>
  <c r="D21" i="3" s="1"/>
  <c r="D26" i="3" s="1"/>
  <c r="D28" i="3" l="1"/>
  <c r="D29" i="3" s="1"/>
  <c r="D27" i="3"/>
  <c r="C53" i="3" s="1"/>
  <c r="C28" i="3"/>
  <c r="C29" i="3" s="1"/>
  <c r="C27" i="3"/>
  <c r="B17" i="2" l="1"/>
  <c r="B9" i="2" l="1"/>
  <c r="B11" i="2" s="1"/>
  <c r="B19" i="2" s="1"/>
</calcChain>
</file>

<file path=xl/sharedStrings.xml><?xml version="1.0" encoding="utf-8"?>
<sst xmlns="http://schemas.openxmlformats.org/spreadsheetml/2006/main" count="144" uniqueCount="77">
  <si>
    <t>v Kč</t>
  </si>
  <si>
    <t xml:space="preserve">Roční osobní náklady pracovníků správy budov pro rektorát </t>
  </si>
  <si>
    <t>CELKEM roční náklady</t>
  </si>
  <si>
    <r>
      <t>Plocha Rektorátu v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</si>
  <si>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náklady na 1 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</si>
  <si>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 xml:space="preserve">roční </t>
  </si>
  <si>
    <t>měsíční</t>
  </si>
  <si>
    <t xml:space="preserve">denní </t>
  </si>
  <si>
    <t xml:space="preserve">hodinové </t>
  </si>
  <si>
    <t>Zasedací místnost</t>
  </si>
  <si>
    <t>životnost v létech</t>
  </si>
  <si>
    <t>roční podíl</t>
  </si>
  <si>
    <t>měsíční podíl</t>
  </si>
  <si>
    <t>denní podíl (průměrný počet dnů 30,41)</t>
  </si>
  <si>
    <t>hodinový podíl</t>
  </si>
  <si>
    <t>cena za nájem místnosti/1 hod</t>
  </si>
  <si>
    <t>počet hodin</t>
  </si>
  <si>
    <t>Celková cena na nájem místnosti</t>
  </si>
  <si>
    <t>Celková cena na nájem AV techniky</t>
  </si>
  <si>
    <t>Cena za nájem místnosti</t>
  </si>
  <si>
    <t>Cena za nájem AV techníky</t>
  </si>
  <si>
    <r>
      <t>podlahová plocha v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(zdroj AMI)</t>
    </r>
  </si>
  <si>
    <t>Kalkulace nákladů využívané plochy v budovách JU pro rok 2019</t>
  </si>
  <si>
    <t>počet hodin (připočtena 1 hodina na přípravu a vyklizení)</t>
  </si>
  <si>
    <t>CELKEM bez DPH</t>
  </si>
  <si>
    <t>Kalkulace nákladů využívané plochy v budovách JU a přístrojů pro rok 2019</t>
  </si>
  <si>
    <r>
      <t xml:space="preserve">za rok </t>
    </r>
    <r>
      <rPr>
        <b/>
        <u/>
        <sz val="11"/>
        <color theme="1"/>
        <rFont val="Calibri"/>
        <family val="2"/>
        <charset val="238"/>
        <scheme val="minor"/>
      </rPr>
      <t>n-1</t>
    </r>
    <r>
      <rPr>
        <b/>
        <sz val="11"/>
        <color theme="1"/>
        <rFont val="Calibri"/>
        <family val="2"/>
        <charset val="238"/>
        <scheme val="minor"/>
      </rPr>
      <t xml:space="preserve">            vč. odpisů z dotace</t>
    </r>
  </si>
  <si>
    <r>
      <t xml:space="preserve">za rok </t>
    </r>
    <r>
      <rPr>
        <b/>
        <u/>
        <sz val="11"/>
        <color theme="1"/>
        <rFont val="Calibri"/>
        <family val="2"/>
        <charset val="238"/>
        <scheme val="minor"/>
      </rPr>
      <t>n-1</t>
    </r>
    <r>
      <rPr>
        <b/>
        <sz val="11"/>
        <color theme="1"/>
        <rFont val="Calibri"/>
        <family val="2"/>
        <charset val="238"/>
        <scheme val="minor"/>
      </rPr>
      <t xml:space="preserve">             bez odpisů z dotace</t>
    </r>
  </si>
  <si>
    <t>EE</t>
  </si>
  <si>
    <t>materiál</t>
  </si>
  <si>
    <t>ostatní údržba</t>
  </si>
  <si>
    <t>ostraha</t>
  </si>
  <si>
    <t>pára</t>
  </si>
  <si>
    <t>provoz</t>
  </si>
  <si>
    <t>revize</t>
  </si>
  <si>
    <t>svoz odpadu</t>
  </si>
  <si>
    <t>úklid</t>
  </si>
  <si>
    <t>voda</t>
  </si>
  <si>
    <t>výtahy</t>
  </si>
  <si>
    <t>Odpisy z majetku pořízeného z vlastních zdrojů</t>
  </si>
  <si>
    <t>Odpisy z majetku pořízeného z dotace</t>
  </si>
  <si>
    <t>x</t>
  </si>
  <si>
    <t xml:space="preserve">AV technika - pořizovací cena </t>
  </si>
  <si>
    <t>Kalkulace nákladů spojených s využitím laboratorních přístrojů</t>
  </si>
  <si>
    <t>Pořizovací cena přístroje</t>
  </si>
  <si>
    <t>Životnost v hodinách</t>
  </si>
  <si>
    <t>Náklady na 1 hodinu provozu</t>
  </si>
  <si>
    <t>Plocha kanceláře (odpovídá zapojení do projektu a době využití v roce</t>
  </si>
  <si>
    <t>počet měsíců</t>
  </si>
  <si>
    <t>Schvaluje:</t>
  </si>
  <si>
    <t>Žádost o přeúčtování</t>
  </si>
  <si>
    <t>(účetní předpis 549211/-5721)</t>
  </si>
  <si>
    <t>částka:</t>
  </si>
  <si>
    <t>Kč</t>
  </si>
  <si>
    <t>akce</t>
  </si>
  <si>
    <t>NS</t>
  </si>
  <si>
    <t>TA</t>
  </si>
  <si>
    <t>KP</t>
  </si>
  <si>
    <t>Z akce:</t>
  </si>
  <si>
    <t>01-107 provoz SÚB</t>
  </si>
  <si>
    <t>010107</t>
  </si>
  <si>
    <t xml:space="preserve">Na akci: </t>
  </si>
  <si>
    <t>jméno</t>
  </si>
  <si>
    <t>datum</t>
  </si>
  <si>
    <t>podpis</t>
  </si>
  <si>
    <t>Příkazce operace:</t>
  </si>
  <si>
    <t>Správce rozpočtu:</t>
  </si>
  <si>
    <t>Hlavní účetní:</t>
  </si>
  <si>
    <t>doplnit</t>
  </si>
  <si>
    <t>Plocha kanceláře (odpovídá např. zapojení do projektu a době využití v roce</t>
  </si>
  <si>
    <t>denní podíl (průměrný počet pracovních dnů 20,92)</t>
  </si>
  <si>
    <t>Rektorát, zasedací místnost 3.p. - externí odběratel</t>
  </si>
  <si>
    <t>Příloha č. 1 k Metodickému pokynu 7/2019</t>
  </si>
  <si>
    <t>Příloha č. 2 k Metodickému pokynu 7/2019</t>
  </si>
  <si>
    <t>Příloha č. 3 k Metodickému pokynu 7/2019</t>
  </si>
  <si>
    <t>cena za 1 hod/m2  (viz příloha 1)</t>
  </si>
  <si>
    <t>cena za nájem AV techniky/1 hod  (viz příloha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</si>
</sst>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 applyFill="1" applyAlignment="1">
      <alignment horizontal="right"/>
    </xf>
    <xf numFmtId="0" fontId="0" fillId="0" borderId="3" xfId="0" applyBorder="1"/>
    <xf numFmtId="0" fontId="0" fillId="0" borderId="5" xfId="0" applyBorder="1"/>
    <xf numFmtId="0" fontId="3" fillId="0" borderId="0" xfId="0" applyFont="1" applyAlignment="1">
      <alignment horizontal="right"/>
    </xf>
    <xf numFmtId="3" fontId="0" fillId="0" borderId="6" xfId="0" applyNumberFormat="1" applyBorder="1"/>
    <xf numFmtId="0" fontId="1" fillId="0" borderId="7" xfId="0" applyFont="1" applyBorder="1"/>
    <xf numFmtId="3" fontId="0" fillId="0" borderId="0" xfId="0" applyNumberFormat="1"/>
    <xf numFmtId="0" fontId="7" fillId="0" borderId="0" xfId="0" applyFont="1"/>
    <xf numFmtId="4" fontId="1" fillId="0" borderId="0" xfId="0" applyNumberFormat="1" applyFont="1"/>
    <xf numFmtId="0" fontId="0" fillId="0" borderId="9" xfId="0" applyBorder="1"/>
    <xf numFmtId="4" fontId="0" fillId="0" borderId="9" xfId="0" applyNumberFormat="1" applyBorder="1"/>
    <xf numFmtId="0" fontId="0" fillId="3" borderId="9" xfId="0" applyFill="1" applyBorder="1"/>
    <xf numFmtId="14" fontId="0" fillId="0" borderId="0" xfId="0" applyNumberFormat="1" applyAlignment="1">
      <alignment horizontal="left"/>
    </xf>
    <xf numFmtId="0" fontId="2" fillId="0" borderId="9" xfId="0" applyFont="1" applyBorder="1"/>
    <xf numFmtId="4" fontId="2" fillId="0" borderId="9" xfId="0" applyNumberFormat="1" applyFont="1" applyFill="1" applyBorder="1"/>
    <xf numFmtId="0" fontId="0" fillId="0" borderId="0" xfId="0" applyAlignment="1">
      <alignment horizontal="right"/>
    </xf>
    <xf numFmtId="0" fontId="8" fillId="0" borderId="0" xfId="0" applyFont="1"/>
    <xf numFmtId="0" fontId="0" fillId="0" borderId="10" xfId="0" applyBorder="1"/>
    <xf numFmtId="0" fontId="1" fillId="4" borderId="1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0" fillId="0" borderId="12" xfId="0" applyBorder="1"/>
    <xf numFmtId="3" fontId="0" fillId="4" borderId="13" xfId="0" applyNumberFormat="1" applyFill="1" applyBorder="1"/>
    <xf numFmtId="3" fontId="0" fillId="4" borderId="4" xfId="0" applyNumberFormat="1" applyFill="1" applyBorder="1"/>
    <xf numFmtId="0" fontId="0" fillId="0" borderId="14" xfId="0" applyBorder="1"/>
    <xf numFmtId="3" fontId="0" fillId="4" borderId="15" xfId="0" applyNumberFormat="1" applyFill="1" applyBorder="1"/>
    <xf numFmtId="3" fontId="0" fillId="4" borderId="6" xfId="0" applyNumberFormat="1" applyFill="1" applyBorder="1"/>
    <xf numFmtId="3" fontId="0" fillId="4" borderId="6" xfId="0" applyNumberFormat="1" applyFill="1" applyBorder="1" applyAlignment="1">
      <alignment horizontal="center"/>
    </xf>
    <xf numFmtId="0" fontId="0" fillId="0" borderId="14" xfId="0" applyFill="1" applyBorder="1" applyAlignment="1">
      <alignment wrapText="1"/>
    </xf>
    <xf numFmtId="0" fontId="9" fillId="0" borderId="14" xfId="0" applyFont="1" applyBorder="1"/>
    <xf numFmtId="3" fontId="9" fillId="4" borderId="15" xfId="0" applyNumberFormat="1" applyFont="1" applyFill="1" applyBorder="1"/>
    <xf numFmtId="3" fontId="9" fillId="4" borderId="6" xfId="0" applyNumberFormat="1" applyFont="1" applyFill="1" applyBorder="1"/>
    <xf numFmtId="0" fontId="9" fillId="0" borderId="14" xfId="0" applyFont="1" applyFill="1" applyBorder="1"/>
    <xf numFmtId="3" fontId="9" fillId="0" borderId="15" xfId="0" applyNumberFormat="1" applyFont="1" applyFill="1" applyBorder="1"/>
    <xf numFmtId="3" fontId="9" fillId="0" borderId="6" xfId="0" applyNumberFormat="1" applyFont="1" applyFill="1" applyBorder="1"/>
    <xf numFmtId="4" fontId="0" fillId="4" borderId="15" xfId="0" applyNumberFormat="1" applyFill="1" applyBorder="1"/>
    <xf numFmtId="4" fontId="0" fillId="4" borderId="6" xfId="0" applyNumberFormat="1" applyFill="1" applyBorder="1"/>
    <xf numFmtId="0" fontId="1" fillId="2" borderId="14" xfId="0" applyFont="1" applyFill="1" applyBorder="1"/>
    <xf numFmtId="3" fontId="0" fillId="4" borderId="15" xfId="0" applyNumberFormat="1" applyFill="1" applyBorder="1" applyAlignment="1">
      <alignment horizontal="center"/>
    </xf>
    <xf numFmtId="4" fontId="1" fillId="4" borderId="15" xfId="0" applyNumberFormat="1" applyFont="1" applyFill="1" applyBorder="1"/>
    <xf numFmtId="4" fontId="1" fillId="4" borderId="6" xfId="0" applyNumberFormat="1" applyFont="1" applyFill="1" applyBorder="1"/>
    <xf numFmtId="0" fontId="1" fillId="2" borderId="16" xfId="0" applyFont="1" applyFill="1" applyBorder="1"/>
    <xf numFmtId="4" fontId="1" fillId="4" borderId="17" xfId="0" applyNumberFormat="1" applyFont="1" applyFill="1" applyBorder="1"/>
    <xf numFmtId="4" fontId="1" fillId="4" borderId="8" xfId="0" applyNumberFormat="1" applyFont="1" applyFill="1" applyBorder="1"/>
    <xf numFmtId="0" fontId="6" fillId="0" borderId="12" xfId="0" applyFont="1" applyBorder="1"/>
    <xf numFmtId="4" fontId="0" fillId="0" borderId="15" xfId="0" applyNumberFormat="1" applyBorder="1"/>
    <xf numFmtId="0" fontId="1" fillId="0" borderId="16" xfId="0" applyFont="1" applyBorder="1"/>
    <xf numFmtId="4" fontId="1" fillId="0" borderId="17" xfId="0" applyNumberFormat="1" applyFont="1" applyBorder="1"/>
    <xf numFmtId="0" fontId="0" fillId="0" borderId="4" xfId="0" applyBorder="1"/>
    <xf numFmtId="0" fontId="1" fillId="0" borderId="8" xfId="0" applyFont="1" applyBorder="1"/>
    <xf numFmtId="0" fontId="0" fillId="0" borderId="9" xfId="0" applyBorder="1" applyAlignment="1">
      <alignment wrapText="1"/>
    </xf>
    <xf numFmtId="4" fontId="0" fillId="5" borderId="9" xfId="0" applyNumberFormat="1" applyFill="1" applyBorder="1"/>
    <xf numFmtId="0" fontId="0" fillId="0" borderId="9" xfId="0" applyFill="1" applyBorder="1"/>
    <xf numFmtId="0" fontId="0" fillId="5" borderId="9" xfId="0" applyFill="1" applyBorder="1"/>
    <xf numFmtId="0" fontId="10" fillId="0" borderId="0" xfId="0" applyFont="1"/>
    <xf numFmtId="0" fontId="11" fillId="0" borderId="0" xfId="0" applyFont="1"/>
    <xf numFmtId="0" fontId="11" fillId="6" borderId="1" xfId="0" applyFont="1" applyFill="1" applyBorder="1" applyAlignment="1"/>
    <xf numFmtId="4" fontId="11" fillId="0" borderId="18" xfId="0" applyNumberFormat="1" applyFont="1" applyBorder="1" applyAlignment="1"/>
    <xf numFmtId="0" fontId="11" fillId="6" borderId="3" xfId="0" applyFont="1" applyFill="1" applyBorder="1" applyAlignment="1"/>
    <xf numFmtId="4" fontId="11" fillId="6" borderId="22" xfId="0" applyNumberFormat="1" applyFont="1" applyFill="1" applyBorder="1" applyAlignment="1"/>
    <xf numFmtId="0" fontId="11" fillId="6" borderId="22" xfId="0" applyFont="1" applyFill="1" applyBorder="1" applyAlignment="1"/>
    <xf numFmtId="0" fontId="11" fillId="6" borderId="4" xfId="0" applyFont="1" applyFill="1" applyBorder="1" applyAlignment="1"/>
    <xf numFmtId="0" fontId="11" fillId="6" borderId="5" xfId="0" applyFont="1" applyFill="1" applyBorder="1" applyAlignment="1">
      <alignment wrapText="1"/>
    </xf>
    <xf numFmtId="0" fontId="11" fillId="0" borderId="9" xfId="0" applyFont="1" applyBorder="1" applyAlignment="1">
      <alignment wrapText="1"/>
    </xf>
    <xf numFmtId="49" fontId="11" fillId="0" borderId="9" xfId="0" applyNumberFormat="1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6" borderId="7" xfId="0" applyFont="1" applyFill="1" applyBorder="1" applyAlignment="1">
      <alignment wrapText="1"/>
    </xf>
    <xf numFmtId="0" fontId="11" fillId="5" borderId="23" xfId="0" applyFont="1" applyFill="1" applyBorder="1" applyAlignment="1">
      <alignment horizontal="left" wrapText="1"/>
    </xf>
    <xf numFmtId="49" fontId="11" fillId="5" borderId="23" xfId="0" applyNumberFormat="1" applyFont="1" applyFill="1" applyBorder="1" applyAlignment="1">
      <alignment horizontal="center" wrapText="1"/>
    </xf>
    <xf numFmtId="0" fontId="11" fillId="5" borderId="23" xfId="0" applyFont="1" applyFill="1" applyBorder="1" applyAlignment="1">
      <alignment horizontal="center" wrapText="1"/>
    </xf>
    <xf numFmtId="0" fontId="11" fillId="5" borderId="8" xfId="0" applyFont="1" applyFill="1" applyBorder="1" applyAlignment="1">
      <alignment horizontal="center" wrapText="1"/>
    </xf>
    <xf numFmtId="0" fontId="11" fillId="6" borderId="22" xfId="0" applyFont="1" applyFill="1" applyBorder="1" applyAlignment="1"/>
    <xf numFmtId="0" fontId="11" fillId="6" borderId="4" xfId="0" applyFont="1" applyFill="1" applyBorder="1" applyAlignment="1"/>
    <xf numFmtId="0" fontId="11" fillId="6" borderId="5" xfId="0" applyFont="1" applyFill="1" applyBorder="1" applyAlignment="1"/>
    <xf numFmtId="0" fontId="11" fillId="5" borderId="9" xfId="0" applyFont="1" applyFill="1" applyBorder="1" applyAlignment="1">
      <alignment horizontal="left"/>
    </xf>
    <xf numFmtId="14" fontId="11" fillId="5" borderId="9" xfId="0" applyNumberFormat="1" applyFont="1" applyFill="1" applyBorder="1" applyAlignment="1"/>
    <xf numFmtId="0" fontId="11" fillId="5" borderId="24" xfId="0" applyFont="1" applyFill="1" applyBorder="1" applyAlignment="1">
      <alignment horizontal="left"/>
    </xf>
    <xf numFmtId="14" fontId="11" fillId="5" borderId="24" xfId="0" applyNumberFormat="1" applyFont="1" applyFill="1" applyBorder="1" applyAlignment="1"/>
    <xf numFmtId="0" fontId="11" fillId="6" borderId="27" xfId="0" applyFont="1" applyFill="1" applyBorder="1" applyAlignment="1"/>
    <xf numFmtId="0" fontId="11" fillId="5" borderId="23" xfId="0" applyFont="1" applyFill="1" applyBorder="1" applyAlignment="1">
      <alignment horizontal="left"/>
    </xf>
    <xf numFmtId="14" fontId="11" fillId="5" borderId="23" xfId="0" applyNumberFormat="1" applyFont="1" applyFill="1" applyBorder="1" applyAlignment="1"/>
    <xf numFmtId="0" fontId="0" fillId="5" borderId="0" xfId="0" applyFill="1"/>
    <xf numFmtId="4" fontId="0" fillId="3" borderId="9" xfId="0" applyNumberFormat="1" applyFill="1" applyBorder="1"/>
    <xf numFmtId="0" fontId="0" fillId="0" borderId="0" xfId="0" applyFill="1" applyAlignment="1">
      <alignment horizontal="right"/>
    </xf>
    <xf numFmtId="0" fontId="11" fillId="0" borderId="23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6" borderId="22" xfId="0" applyFont="1" applyFill="1" applyBorder="1" applyAlignment="1"/>
    <xf numFmtId="0" fontId="11" fillId="6" borderId="4" xfId="0" applyFont="1" applyFill="1" applyBorder="1" applyAlignment="1"/>
    <xf numFmtId="0" fontId="11" fillId="0" borderId="9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26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B1:F64"/>
  <sheetViews>
    <sheetView topLeftCell="A25" workbookViewId="0">
      <selection activeCell="C29" sqref="C29"/>
    </sheetView>
  </sheetViews>
  <sheetFormatPr defaultRowHeight="15" x14ac:dyDescent="0.25"/>
  <cols>
    <col min="2" max="2" width="55.28515625" customWidth="1"/>
    <col min="3" max="3" width="13.7109375" style="1" customWidth="1"/>
    <col min="4" max="4" width="13.85546875" customWidth="1"/>
    <col min="6" max="6" width="14.140625" customWidth="1"/>
    <col min="7" max="7" width="11.7109375" customWidth="1"/>
  </cols>
  <sheetData>
    <row r="1" spans="2:4" ht="13.5" customHeight="1" x14ac:dyDescent="0.25">
      <c r="D1" s="19" t="s">
        <v>72</v>
      </c>
    </row>
    <row r="2" spans="2:4" ht="15.75" x14ac:dyDescent="0.25">
      <c r="B2" s="20" t="s">
        <v>25</v>
      </c>
    </row>
    <row r="3" spans="2:4" ht="7.5" customHeight="1" x14ac:dyDescent="0.25"/>
    <row r="4" spans="2:4" x14ac:dyDescent="0.25">
      <c r="B4" s="3"/>
    </row>
    <row r="5" spans="2:4" ht="19.5" customHeight="1" thickBot="1" x14ac:dyDescent="0.3">
      <c r="C5" s="4" t="s">
        <v>0</v>
      </c>
      <c r="D5" s="4" t="s">
        <v>0</v>
      </c>
    </row>
    <row r="6" spans="2:4" ht="45.75" thickBot="1" x14ac:dyDescent="0.3">
      <c r="B6" s="21"/>
      <c r="C6" s="22" t="s">
        <v>26</v>
      </c>
      <c r="D6" s="23" t="s">
        <v>27</v>
      </c>
    </row>
    <row r="7" spans="2:4" ht="15" customHeight="1" x14ac:dyDescent="0.25">
      <c r="B7" s="24" t="s">
        <v>28</v>
      </c>
      <c r="C7" s="25">
        <v>685696.75000000023</v>
      </c>
      <c r="D7" s="26">
        <f>C7</f>
        <v>685696.75000000023</v>
      </c>
    </row>
    <row r="8" spans="2:4" ht="15" customHeight="1" x14ac:dyDescent="0.25">
      <c r="B8" s="27" t="s">
        <v>29</v>
      </c>
      <c r="C8" s="28">
        <v>562777.22000000032</v>
      </c>
      <c r="D8" s="29">
        <f t="shared" ref="D8:D18" si="0">C8</f>
        <v>562777.22000000032</v>
      </c>
    </row>
    <row r="9" spans="2:4" ht="15" customHeight="1" x14ac:dyDescent="0.25">
      <c r="B9" s="27" t="s">
        <v>30</v>
      </c>
      <c r="C9" s="28">
        <v>342355.85000000003</v>
      </c>
      <c r="D9" s="29">
        <f t="shared" si="0"/>
        <v>342355.85000000003</v>
      </c>
    </row>
    <row r="10" spans="2:4" ht="15" customHeight="1" x14ac:dyDescent="0.25">
      <c r="B10" s="27" t="s">
        <v>31</v>
      </c>
      <c r="C10" s="28">
        <v>162421.46</v>
      </c>
      <c r="D10" s="29">
        <f t="shared" si="0"/>
        <v>162421.46</v>
      </c>
    </row>
    <row r="11" spans="2:4" ht="15" customHeight="1" x14ac:dyDescent="0.25">
      <c r="B11" s="27" t="s">
        <v>32</v>
      </c>
      <c r="C11" s="28">
        <v>110492.59999999999</v>
      </c>
      <c r="D11" s="29">
        <f t="shared" si="0"/>
        <v>110492.59999999999</v>
      </c>
    </row>
    <row r="12" spans="2:4" ht="15" customHeight="1" x14ac:dyDescent="0.25">
      <c r="B12" s="27" t="s">
        <v>33</v>
      </c>
      <c r="C12" s="28">
        <v>202308.96000000011</v>
      </c>
      <c r="D12" s="29">
        <f t="shared" si="0"/>
        <v>202308.96000000011</v>
      </c>
    </row>
    <row r="13" spans="2:4" ht="15" customHeight="1" x14ac:dyDescent="0.25">
      <c r="B13" s="27" t="s">
        <v>34</v>
      </c>
      <c r="C13" s="28">
        <v>23297.200000000001</v>
      </c>
      <c r="D13" s="29">
        <f t="shared" si="0"/>
        <v>23297.200000000001</v>
      </c>
    </row>
    <row r="14" spans="2:4" ht="15" customHeight="1" x14ac:dyDescent="0.25">
      <c r="B14" s="27" t="s">
        <v>35</v>
      </c>
      <c r="C14" s="28">
        <v>26587.539999999994</v>
      </c>
      <c r="D14" s="29">
        <f t="shared" si="0"/>
        <v>26587.539999999994</v>
      </c>
    </row>
    <row r="15" spans="2:4" ht="15" customHeight="1" x14ac:dyDescent="0.25">
      <c r="B15" s="27" t="s">
        <v>36</v>
      </c>
      <c r="C15" s="28">
        <v>105614.57999999999</v>
      </c>
      <c r="D15" s="29">
        <f t="shared" si="0"/>
        <v>105614.57999999999</v>
      </c>
    </row>
    <row r="16" spans="2:4" ht="15" customHeight="1" x14ac:dyDescent="0.25">
      <c r="B16" s="27" t="s">
        <v>37</v>
      </c>
      <c r="C16" s="28">
        <v>100962.54000000001</v>
      </c>
      <c r="D16" s="29">
        <f t="shared" si="0"/>
        <v>100962.54000000001</v>
      </c>
    </row>
    <row r="17" spans="2:4" ht="15" customHeight="1" x14ac:dyDescent="0.25">
      <c r="B17" s="27" t="s">
        <v>38</v>
      </c>
      <c r="C17" s="28">
        <v>57569.32</v>
      </c>
      <c r="D17" s="29">
        <f t="shared" si="0"/>
        <v>57569.32</v>
      </c>
    </row>
    <row r="18" spans="2:4" ht="15" customHeight="1" x14ac:dyDescent="0.25">
      <c r="B18" s="27" t="s">
        <v>39</v>
      </c>
      <c r="C18" s="28">
        <v>84724</v>
      </c>
      <c r="D18" s="29">
        <f t="shared" si="0"/>
        <v>84724</v>
      </c>
    </row>
    <row r="19" spans="2:4" ht="15" customHeight="1" x14ac:dyDescent="0.25">
      <c r="B19" s="27" t="s">
        <v>40</v>
      </c>
      <c r="C19" s="28">
        <v>1103269</v>
      </c>
      <c r="D19" s="30" t="s">
        <v>41</v>
      </c>
    </row>
    <row r="20" spans="2:4" ht="15" customHeight="1" x14ac:dyDescent="0.25">
      <c r="B20" s="31" t="s">
        <v>1</v>
      </c>
      <c r="C20" s="28">
        <v>631926</v>
      </c>
      <c r="D20" s="29">
        <f>C20</f>
        <v>631926</v>
      </c>
    </row>
    <row r="21" spans="2:4" ht="15" customHeight="1" x14ac:dyDescent="0.25">
      <c r="B21" s="32" t="s">
        <v>2</v>
      </c>
      <c r="C21" s="33">
        <f>SUM(C7:C20)</f>
        <v>4200003.0200000014</v>
      </c>
      <c r="D21" s="34">
        <f>SUM(D7:D20)</f>
        <v>3096734.0200000009</v>
      </c>
    </row>
    <row r="22" spans="2:4" ht="6" customHeight="1" x14ac:dyDescent="0.25">
      <c r="B22" s="35"/>
      <c r="C22" s="36"/>
      <c r="D22" s="37"/>
    </row>
    <row r="23" spans="2:4" ht="15" customHeight="1" x14ac:dyDescent="0.25">
      <c r="B23" s="27" t="s">
        <v>3</v>
      </c>
      <c r="C23" s="38">
        <v>2203.38</v>
      </c>
      <c r="D23" s="39">
        <v>2203.38</v>
      </c>
    </row>
    <row r="24" spans="2:4" ht="6" customHeight="1" x14ac:dyDescent="0.25">
      <c r="B24" s="35"/>
      <c r="C24" s="36"/>
      <c r="D24" s="37"/>
    </row>
    <row r="25" spans="2:4" ht="15" customHeight="1" x14ac:dyDescent="0.25">
      <c r="B25" s="40" t="s">
        <v>4</v>
      </c>
      <c r="C25" s="41" t="s">
        <v>41</v>
      </c>
      <c r="D25" s="30" t="s">
        <v>41</v>
      </c>
    </row>
    <row r="26" spans="2:4" ht="15" customHeight="1" x14ac:dyDescent="0.25">
      <c r="B26" s="40" t="s">
        <v>5</v>
      </c>
      <c r="C26" s="42">
        <f>C21/C23</f>
        <v>1906.1637211919874</v>
      </c>
      <c r="D26" s="43">
        <f>D21/D23</f>
        <v>1405.4470949178085</v>
      </c>
    </row>
    <row r="27" spans="2:4" ht="15" customHeight="1" x14ac:dyDescent="0.25">
      <c r="B27" s="40" t="s">
        <v>6</v>
      </c>
      <c r="C27" s="42">
        <f>C26/12</f>
        <v>158.84697676599896</v>
      </c>
      <c r="D27" s="43">
        <f>D26/12</f>
        <v>117.12059124315071</v>
      </c>
    </row>
    <row r="28" spans="2:4" ht="15" customHeight="1" x14ac:dyDescent="0.25">
      <c r="B28" s="40" t="s">
        <v>7</v>
      </c>
      <c r="C28" s="42">
        <f>C26/252</f>
        <v>7.5641417507618547</v>
      </c>
      <c r="D28" s="43">
        <f>D26/252</f>
        <v>5.5771710115786055</v>
      </c>
    </row>
    <row r="29" spans="2:4" ht="15" customHeight="1" thickBot="1" x14ac:dyDescent="0.3">
      <c r="B29" s="44" t="s">
        <v>8</v>
      </c>
      <c r="C29" s="45">
        <f>C28/8</f>
        <v>0.94551771884523184</v>
      </c>
      <c r="D29" s="46">
        <f>D28/8</f>
        <v>0.69714637644732569</v>
      </c>
    </row>
    <row r="30" spans="2:4" ht="14.25" customHeight="1" x14ac:dyDescent="0.25"/>
    <row r="31" spans="2:4" x14ac:dyDescent="0.25">
      <c r="B31" s="3" t="s">
        <v>9</v>
      </c>
      <c r="C31"/>
    </row>
    <row r="32" spans="2:4" ht="16.5" customHeight="1" thickBot="1" x14ac:dyDescent="0.3">
      <c r="C32" s="7" t="s">
        <v>0</v>
      </c>
      <c r="D32" s="7" t="s">
        <v>0</v>
      </c>
    </row>
    <row r="33" spans="2:4" ht="14.25" customHeight="1" x14ac:dyDescent="0.25">
      <c r="B33" s="47" t="s">
        <v>42</v>
      </c>
      <c r="C33" s="25">
        <f>1970922+9995</f>
        <v>1980917</v>
      </c>
      <c r="D33" s="25">
        <f>1970922+9995</f>
        <v>1980917</v>
      </c>
    </row>
    <row r="34" spans="2:4" ht="14.25" customHeight="1" x14ac:dyDescent="0.25">
      <c r="B34" s="27" t="s">
        <v>10</v>
      </c>
      <c r="C34" s="28">
        <v>6</v>
      </c>
      <c r="D34" s="28">
        <v>6</v>
      </c>
    </row>
    <row r="35" spans="2:4" ht="6" customHeight="1" x14ac:dyDescent="0.25">
      <c r="B35" s="35"/>
      <c r="C35" s="36"/>
      <c r="D35" s="36"/>
    </row>
    <row r="36" spans="2:4" ht="14.25" customHeight="1" x14ac:dyDescent="0.25">
      <c r="B36" s="27" t="s">
        <v>11</v>
      </c>
      <c r="C36" s="48">
        <f>C33/C34</f>
        <v>330152.83333333331</v>
      </c>
      <c r="D36" s="48">
        <f>D33/D34</f>
        <v>330152.83333333331</v>
      </c>
    </row>
    <row r="37" spans="2:4" ht="14.25" customHeight="1" x14ac:dyDescent="0.25">
      <c r="B37" s="27" t="s">
        <v>12</v>
      </c>
      <c r="C37" s="48">
        <f>C36/12</f>
        <v>27512.736111111109</v>
      </c>
      <c r="D37" s="48">
        <f>D36/12</f>
        <v>27512.736111111109</v>
      </c>
    </row>
    <row r="38" spans="2:4" ht="14.25" customHeight="1" x14ac:dyDescent="0.25">
      <c r="B38" s="27" t="s">
        <v>70</v>
      </c>
      <c r="C38" s="48">
        <f>C37/20.92</f>
        <v>1315.1403494794984</v>
      </c>
      <c r="D38" s="48">
        <f>D37/20.92</f>
        <v>1315.1403494794984</v>
      </c>
    </row>
    <row r="39" spans="2:4" ht="14.25" customHeight="1" thickBot="1" x14ac:dyDescent="0.3">
      <c r="B39" s="49" t="s">
        <v>14</v>
      </c>
      <c r="C39" s="50">
        <f>C38/8</f>
        <v>164.39254368493729</v>
      </c>
      <c r="D39" s="50">
        <f>D38/8</f>
        <v>164.39254368493729</v>
      </c>
    </row>
    <row r="40" spans="2:4" x14ac:dyDescent="0.25">
      <c r="C40" s="10"/>
    </row>
    <row r="41" spans="2:4" x14ac:dyDescent="0.25">
      <c r="B41" s="3" t="s">
        <v>43</v>
      </c>
      <c r="C41" s="10"/>
    </row>
    <row r="42" spans="2:4" ht="10.5" customHeight="1" thickBot="1" x14ac:dyDescent="0.3">
      <c r="C42" s="7" t="s">
        <v>0</v>
      </c>
    </row>
    <row r="43" spans="2:4" ht="14.25" customHeight="1" x14ac:dyDescent="0.25">
      <c r="B43" s="5" t="s">
        <v>44</v>
      </c>
      <c r="C43" s="51">
        <v>0</v>
      </c>
    </row>
    <row r="44" spans="2:4" ht="14.25" customHeight="1" x14ac:dyDescent="0.25">
      <c r="B44" s="6" t="s">
        <v>45</v>
      </c>
      <c r="C44" s="8">
        <v>0.01</v>
      </c>
    </row>
    <row r="45" spans="2:4" ht="14.25" customHeight="1" thickBot="1" x14ac:dyDescent="0.3">
      <c r="B45" s="9" t="s">
        <v>46</v>
      </c>
      <c r="C45" s="52">
        <f>C43/C44</f>
        <v>0</v>
      </c>
    </row>
    <row r="48" spans="2:4" ht="30" x14ac:dyDescent="0.25">
      <c r="B48" s="53" t="s">
        <v>69</v>
      </c>
      <c r="C48" s="54"/>
      <c r="D48" s="14">
        <f>C48*D27*C49</f>
        <v>0</v>
      </c>
    </row>
    <row r="49" spans="2:6" x14ac:dyDescent="0.25">
      <c r="B49" s="55" t="s">
        <v>48</v>
      </c>
      <c r="C49" s="56"/>
    </row>
    <row r="50" spans="2:6" x14ac:dyDescent="0.25">
      <c r="B50" s="1"/>
    </row>
    <row r="51" spans="2:6" x14ac:dyDescent="0.25">
      <c r="B51" t="s">
        <v>49</v>
      </c>
    </row>
    <row r="52" spans="2:6" ht="15.75" thickBot="1" x14ac:dyDescent="0.3">
      <c r="B52" s="57" t="s">
        <v>50</v>
      </c>
      <c r="C52" s="58" t="s">
        <v>51</v>
      </c>
      <c r="D52" s="58"/>
      <c r="E52" s="58"/>
      <c r="F52" s="58"/>
    </row>
    <row r="53" spans="2:6" ht="15.75" thickBot="1" x14ac:dyDescent="0.3">
      <c r="B53" s="59" t="s">
        <v>52</v>
      </c>
      <c r="C53" s="60">
        <f>D48</f>
        <v>0</v>
      </c>
      <c r="D53" s="90" t="s">
        <v>53</v>
      </c>
      <c r="E53" s="90"/>
      <c r="F53" s="91"/>
    </row>
    <row r="54" spans="2:6" ht="15.75" thickBot="1" x14ac:dyDescent="0.3">
      <c r="B54" s="92"/>
      <c r="C54" s="93"/>
      <c r="D54" s="93"/>
      <c r="E54" s="93"/>
      <c r="F54" s="94"/>
    </row>
    <row r="55" spans="2:6" x14ac:dyDescent="0.25">
      <c r="B55" s="61"/>
      <c r="C55" s="62" t="s">
        <v>54</v>
      </c>
      <c r="D55" s="63" t="s">
        <v>55</v>
      </c>
      <c r="E55" s="63" t="s">
        <v>56</v>
      </c>
      <c r="F55" s="64" t="s">
        <v>57</v>
      </c>
    </row>
    <row r="56" spans="2:6" ht="26.25" x14ac:dyDescent="0.25">
      <c r="B56" s="65" t="s">
        <v>58</v>
      </c>
      <c r="C56" s="66" t="s">
        <v>59</v>
      </c>
      <c r="D56" s="67" t="s">
        <v>60</v>
      </c>
      <c r="E56" s="68">
        <v>101</v>
      </c>
      <c r="F56" s="69">
        <v>102010</v>
      </c>
    </row>
    <row r="57" spans="2:6" ht="15.75" thickBot="1" x14ac:dyDescent="0.3">
      <c r="B57" s="70" t="s">
        <v>61</v>
      </c>
      <c r="C57" s="71"/>
      <c r="D57" s="72"/>
      <c r="E57" s="73"/>
      <c r="F57" s="74"/>
    </row>
    <row r="58" spans="2:6" ht="15.75" thickBot="1" x14ac:dyDescent="0.3">
      <c r="B58" s="95"/>
      <c r="C58" s="96"/>
      <c r="D58" s="96"/>
      <c r="E58" s="96"/>
      <c r="F58" s="97"/>
    </row>
    <row r="59" spans="2:6" x14ac:dyDescent="0.25">
      <c r="B59" s="61"/>
      <c r="C59" s="63" t="s">
        <v>62</v>
      </c>
      <c r="D59" s="63" t="s">
        <v>63</v>
      </c>
      <c r="E59" s="98" t="s">
        <v>64</v>
      </c>
      <c r="F59" s="99"/>
    </row>
    <row r="60" spans="2:6" x14ac:dyDescent="0.25">
      <c r="B60" s="77" t="s">
        <v>65</v>
      </c>
      <c r="C60" s="78"/>
      <c r="D60" s="79"/>
      <c r="E60" s="100"/>
      <c r="F60" s="101"/>
    </row>
    <row r="61" spans="2:6" x14ac:dyDescent="0.25">
      <c r="B61" s="77" t="s">
        <v>66</v>
      </c>
      <c r="C61" s="80"/>
      <c r="D61" s="81"/>
      <c r="E61" s="102"/>
      <c r="F61" s="103"/>
    </row>
    <row r="62" spans="2:6" ht="15.75" thickBot="1" x14ac:dyDescent="0.3">
      <c r="B62" s="82" t="s">
        <v>67</v>
      </c>
      <c r="C62" s="83"/>
      <c r="D62" s="84"/>
      <c r="E62" s="88"/>
      <c r="F62" s="89"/>
    </row>
    <row r="64" spans="2:6" x14ac:dyDescent="0.25">
      <c r="B64" s="85" t="s">
        <v>68</v>
      </c>
    </row>
  </sheetData>
  <mergeCells count="7">
    <mergeCell ref="E62:F62"/>
    <mergeCell ref="D53:F53"/>
    <mergeCell ref="B54:F54"/>
    <mergeCell ref="B58:F58"/>
    <mergeCell ref="E59:F59"/>
    <mergeCell ref="E60:F60"/>
    <mergeCell ref="E61:F61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64"/>
  <sheetViews>
    <sheetView topLeftCell="A19" workbookViewId="0">
      <selection activeCell="B10" sqref="B10"/>
    </sheetView>
  </sheetViews>
  <sheetFormatPr defaultRowHeight="15" x14ac:dyDescent="0.25"/>
  <cols>
    <col min="2" max="2" width="55.28515625" customWidth="1"/>
    <col min="3" max="3" width="13.7109375" style="1" customWidth="1"/>
    <col min="4" max="4" width="13.85546875" customWidth="1"/>
    <col min="6" max="6" width="14.140625" customWidth="1"/>
    <col min="7" max="7" width="11.7109375" customWidth="1"/>
  </cols>
  <sheetData>
    <row r="1" spans="2:4" ht="13.5" customHeight="1" x14ac:dyDescent="0.25">
      <c r="D1" s="19" t="s">
        <v>73</v>
      </c>
    </row>
    <row r="2" spans="2:4" ht="15.75" x14ac:dyDescent="0.25">
      <c r="B2" s="20" t="s">
        <v>25</v>
      </c>
    </row>
    <row r="3" spans="2:4" ht="7.5" customHeight="1" x14ac:dyDescent="0.25"/>
    <row r="4" spans="2:4" x14ac:dyDescent="0.25">
      <c r="B4" s="3"/>
    </row>
    <row r="5" spans="2:4" ht="19.5" customHeight="1" thickBot="1" x14ac:dyDescent="0.3">
      <c r="C5" s="4" t="s">
        <v>0</v>
      </c>
      <c r="D5" s="4" t="s">
        <v>0</v>
      </c>
    </row>
    <row r="6" spans="2:4" ht="45.75" thickBot="1" x14ac:dyDescent="0.3">
      <c r="B6" s="21"/>
      <c r="C6" s="22" t="s">
        <v>26</v>
      </c>
      <c r="D6" s="23" t="s">
        <v>27</v>
      </c>
    </row>
    <row r="7" spans="2:4" ht="15" customHeight="1" x14ac:dyDescent="0.25">
      <c r="B7" s="24" t="s">
        <v>28</v>
      </c>
      <c r="C7" s="25"/>
      <c r="D7" s="26"/>
    </row>
    <row r="8" spans="2:4" ht="15" customHeight="1" x14ac:dyDescent="0.25">
      <c r="B8" s="27" t="s">
        <v>29</v>
      </c>
      <c r="C8" s="28"/>
      <c r="D8" s="29"/>
    </row>
    <row r="9" spans="2:4" ht="15" customHeight="1" x14ac:dyDescent="0.25">
      <c r="B9" s="27" t="s">
        <v>30</v>
      </c>
      <c r="C9" s="28"/>
      <c r="D9" s="29"/>
    </row>
    <row r="10" spans="2:4" ht="15" customHeight="1" x14ac:dyDescent="0.25">
      <c r="B10" s="27" t="s">
        <v>31</v>
      </c>
      <c r="C10" s="28"/>
      <c r="D10" s="29"/>
    </row>
    <row r="11" spans="2:4" ht="15" customHeight="1" x14ac:dyDescent="0.25">
      <c r="B11" s="27" t="s">
        <v>32</v>
      </c>
      <c r="C11" s="28"/>
      <c r="D11" s="29"/>
    </row>
    <row r="12" spans="2:4" ht="15" customHeight="1" x14ac:dyDescent="0.25">
      <c r="B12" s="27" t="s">
        <v>33</v>
      </c>
      <c r="C12" s="28"/>
      <c r="D12" s="29"/>
    </row>
    <row r="13" spans="2:4" ht="15" customHeight="1" x14ac:dyDescent="0.25">
      <c r="B13" s="27" t="s">
        <v>34</v>
      </c>
      <c r="C13" s="28"/>
      <c r="D13" s="29"/>
    </row>
    <row r="14" spans="2:4" ht="15" customHeight="1" x14ac:dyDescent="0.25">
      <c r="B14" s="27" t="s">
        <v>35</v>
      </c>
      <c r="C14" s="28"/>
      <c r="D14" s="29"/>
    </row>
    <row r="15" spans="2:4" ht="15" customHeight="1" x14ac:dyDescent="0.25">
      <c r="B15" s="27" t="s">
        <v>36</v>
      </c>
      <c r="C15" s="28"/>
      <c r="D15" s="29"/>
    </row>
    <row r="16" spans="2:4" ht="15" customHeight="1" x14ac:dyDescent="0.25">
      <c r="B16" s="27" t="s">
        <v>37</v>
      </c>
      <c r="C16" s="28"/>
      <c r="D16" s="29"/>
    </row>
    <row r="17" spans="2:4" ht="15" customHeight="1" x14ac:dyDescent="0.25">
      <c r="B17" s="27" t="s">
        <v>38</v>
      </c>
      <c r="C17" s="28"/>
      <c r="D17" s="29"/>
    </row>
    <row r="18" spans="2:4" ht="15" customHeight="1" x14ac:dyDescent="0.25">
      <c r="B18" s="27" t="s">
        <v>39</v>
      </c>
      <c r="C18" s="28"/>
      <c r="D18" s="29"/>
    </row>
    <row r="19" spans="2:4" ht="15" customHeight="1" x14ac:dyDescent="0.25">
      <c r="B19" s="27" t="s">
        <v>40</v>
      </c>
      <c r="C19" s="28"/>
      <c r="D19" s="30" t="s">
        <v>41</v>
      </c>
    </row>
    <row r="20" spans="2:4" ht="15" customHeight="1" x14ac:dyDescent="0.25">
      <c r="B20" s="31" t="s">
        <v>1</v>
      </c>
      <c r="C20" s="28"/>
      <c r="D20" s="29">
        <f>C20</f>
        <v>0</v>
      </c>
    </row>
    <row r="21" spans="2:4" ht="15" customHeight="1" x14ac:dyDescent="0.25">
      <c r="B21" s="32" t="s">
        <v>2</v>
      </c>
      <c r="C21" s="33">
        <f>SUM(C7:C20)</f>
        <v>0</v>
      </c>
      <c r="D21" s="34">
        <f>SUM(D7:D20)</f>
        <v>0</v>
      </c>
    </row>
    <row r="22" spans="2:4" ht="6" customHeight="1" x14ac:dyDescent="0.25">
      <c r="B22" s="35"/>
      <c r="C22" s="36"/>
      <c r="D22" s="37"/>
    </row>
    <row r="23" spans="2:4" ht="15" customHeight="1" x14ac:dyDescent="0.25">
      <c r="B23" s="27" t="s">
        <v>3</v>
      </c>
      <c r="C23" s="38">
        <v>2203.38</v>
      </c>
      <c r="D23" s="39">
        <v>2203.38</v>
      </c>
    </row>
    <row r="24" spans="2:4" ht="6" customHeight="1" x14ac:dyDescent="0.25">
      <c r="B24" s="35"/>
      <c r="C24" s="36"/>
      <c r="D24" s="37"/>
    </row>
    <row r="25" spans="2:4" ht="15" customHeight="1" x14ac:dyDescent="0.25">
      <c r="B25" s="40" t="s">
        <v>4</v>
      </c>
      <c r="C25" s="41" t="s">
        <v>41</v>
      </c>
      <c r="D25" s="30" t="s">
        <v>41</v>
      </c>
    </row>
    <row r="26" spans="2:4" ht="15" customHeight="1" x14ac:dyDescent="0.25">
      <c r="B26" s="40" t="s">
        <v>5</v>
      </c>
      <c r="C26" s="42">
        <f>C21/C23</f>
        <v>0</v>
      </c>
      <c r="D26" s="43">
        <f>D21/D23</f>
        <v>0</v>
      </c>
    </row>
    <row r="27" spans="2:4" ht="15" customHeight="1" x14ac:dyDescent="0.25">
      <c r="B27" s="40" t="s">
        <v>6</v>
      </c>
      <c r="C27" s="42">
        <f>C26/12</f>
        <v>0</v>
      </c>
      <c r="D27" s="43">
        <f>D26/12</f>
        <v>0</v>
      </c>
    </row>
    <row r="28" spans="2:4" ht="15" customHeight="1" x14ac:dyDescent="0.25">
      <c r="B28" s="40" t="s">
        <v>7</v>
      </c>
      <c r="C28" s="42">
        <f>C26/252</f>
        <v>0</v>
      </c>
      <c r="D28" s="43">
        <f>D26/252</f>
        <v>0</v>
      </c>
    </row>
    <row r="29" spans="2:4" ht="15" customHeight="1" thickBot="1" x14ac:dyDescent="0.3">
      <c r="B29" s="44" t="s">
        <v>8</v>
      </c>
      <c r="C29" s="45">
        <f>C28/8</f>
        <v>0</v>
      </c>
      <c r="D29" s="46">
        <f>D28/8</f>
        <v>0</v>
      </c>
    </row>
    <row r="30" spans="2:4" ht="14.25" customHeight="1" x14ac:dyDescent="0.25"/>
    <row r="31" spans="2:4" x14ac:dyDescent="0.25">
      <c r="B31" s="3" t="s">
        <v>9</v>
      </c>
      <c r="C31"/>
    </row>
    <row r="32" spans="2:4" ht="16.5" customHeight="1" thickBot="1" x14ac:dyDescent="0.3">
      <c r="C32" s="7" t="s">
        <v>0</v>
      </c>
      <c r="D32" s="7" t="s">
        <v>0</v>
      </c>
    </row>
    <row r="33" spans="2:4" ht="14.25" customHeight="1" x14ac:dyDescent="0.25">
      <c r="B33" s="47" t="s">
        <v>42</v>
      </c>
      <c r="C33" s="25"/>
      <c r="D33" s="25"/>
    </row>
    <row r="34" spans="2:4" ht="14.25" customHeight="1" x14ac:dyDescent="0.25">
      <c r="B34" s="27" t="s">
        <v>10</v>
      </c>
      <c r="C34" s="28">
        <v>1</v>
      </c>
      <c r="D34" s="28">
        <v>1</v>
      </c>
    </row>
    <row r="35" spans="2:4" ht="6" customHeight="1" x14ac:dyDescent="0.25">
      <c r="B35" s="35"/>
      <c r="C35" s="36"/>
      <c r="D35" s="36"/>
    </row>
    <row r="36" spans="2:4" ht="14.25" customHeight="1" x14ac:dyDescent="0.25">
      <c r="B36" s="27" t="s">
        <v>11</v>
      </c>
      <c r="C36" s="48">
        <f>C33/C34</f>
        <v>0</v>
      </c>
      <c r="D36" s="48">
        <f>D33/D34</f>
        <v>0</v>
      </c>
    </row>
    <row r="37" spans="2:4" ht="14.25" customHeight="1" x14ac:dyDescent="0.25">
      <c r="B37" s="27" t="s">
        <v>12</v>
      </c>
      <c r="C37" s="48">
        <f>C36/12</f>
        <v>0</v>
      </c>
      <c r="D37" s="48">
        <f>D36/12</f>
        <v>0</v>
      </c>
    </row>
    <row r="38" spans="2:4" ht="14.25" customHeight="1" x14ac:dyDescent="0.25">
      <c r="B38" s="27" t="s">
        <v>13</v>
      </c>
      <c r="C38" s="48">
        <f>C37/30.41</f>
        <v>0</v>
      </c>
      <c r="D38" s="48">
        <f>D37/30.41</f>
        <v>0</v>
      </c>
    </row>
    <row r="39" spans="2:4" ht="14.25" customHeight="1" thickBot="1" x14ac:dyDescent="0.3">
      <c r="B39" s="49" t="s">
        <v>14</v>
      </c>
      <c r="C39" s="50">
        <f>C38/8</f>
        <v>0</v>
      </c>
      <c r="D39" s="50">
        <f>D38/8</f>
        <v>0</v>
      </c>
    </row>
    <row r="40" spans="2:4" x14ac:dyDescent="0.25">
      <c r="C40" s="10"/>
    </row>
    <row r="41" spans="2:4" x14ac:dyDescent="0.25">
      <c r="B41" s="3" t="s">
        <v>43</v>
      </c>
      <c r="C41" s="10"/>
    </row>
    <row r="42" spans="2:4" ht="10.5" customHeight="1" thickBot="1" x14ac:dyDescent="0.3">
      <c r="C42" s="7" t="s">
        <v>0</v>
      </c>
    </row>
    <row r="43" spans="2:4" ht="14.25" customHeight="1" x14ac:dyDescent="0.25">
      <c r="B43" s="5" t="s">
        <v>44</v>
      </c>
      <c r="C43" s="51">
        <v>0</v>
      </c>
    </row>
    <row r="44" spans="2:4" ht="14.25" customHeight="1" x14ac:dyDescent="0.25">
      <c r="B44" s="6" t="s">
        <v>45</v>
      </c>
      <c r="C44" s="8">
        <v>0.01</v>
      </c>
    </row>
    <row r="45" spans="2:4" ht="14.25" customHeight="1" thickBot="1" x14ac:dyDescent="0.3">
      <c r="B45" s="9" t="s">
        <v>46</v>
      </c>
      <c r="C45" s="52">
        <f>C43/C44</f>
        <v>0</v>
      </c>
    </row>
    <row r="48" spans="2:4" ht="30" x14ac:dyDescent="0.25">
      <c r="B48" s="53" t="s">
        <v>47</v>
      </c>
      <c r="C48" s="54"/>
      <c r="D48" s="14">
        <f>C48*D27*C49</f>
        <v>0</v>
      </c>
    </row>
    <row r="49" spans="2:6" x14ac:dyDescent="0.25">
      <c r="B49" s="55" t="s">
        <v>48</v>
      </c>
      <c r="C49" s="56"/>
    </row>
    <row r="50" spans="2:6" x14ac:dyDescent="0.25">
      <c r="B50" s="1"/>
    </row>
    <row r="51" spans="2:6" x14ac:dyDescent="0.25">
      <c r="B51" t="s">
        <v>49</v>
      </c>
    </row>
    <row r="52" spans="2:6" ht="15.75" thickBot="1" x14ac:dyDescent="0.3">
      <c r="B52" s="57" t="s">
        <v>50</v>
      </c>
      <c r="C52" s="58" t="s">
        <v>51</v>
      </c>
      <c r="D52" s="58"/>
      <c r="E52" s="58"/>
      <c r="F52" s="58"/>
    </row>
    <row r="53" spans="2:6" ht="15.75" thickBot="1" x14ac:dyDescent="0.3">
      <c r="B53" s="59" t="s">
        <v>52</v>
      </c>
      <c r="C53" s="60">
        <f>D48</f>
        <v>0</v>
      </c>
      <c r="D53" s="90" t="s">
        <v>53</v>
      </c>
      <c r="E53" s="90"/>
      <c r="F53" s="91"/>
    </row>
    <row r="54" spans="2:6" ht="15.75" thickBot="1" x14ac:dyDescent="0.3">
      <c r="B54" s="92"/>
      <c r="C54" s="93"/>
      <c r="D54" s="93"/>
      <c r="E54" s="93"/>
      <c r="F54" s="94"/>
    </row>
    <row r="55" spans="2:6" x14ac:dyDescent="0.25">
      <c r="B55" s="61"/>
      <c r="C55" s="62" t="s">
        <v>54</v>
      </c>
      <c r="D55" s="75" t="s">
        <v>55</v>
      </c>
      <c r="E55" s="75" t="s">
        <v>56</v>
      </c>
      <c r="F55" s="76" t="s">
        <v>57</v>
      </c>
    </row>
    <row r="56" spans="2:6" x14ac:dyDescent="0.25">
      <c r="B56" s="65" t="s">
        <v>58</v>
      </c>
      <c r="C56" s="66"/>
      <c r="D56" s="67"/>
      <c r="E56" s="68"/>
      <c r="F56" s="69"/>
    </row>
    <row r="57" spans="2:6" ht="15.75" thickBot="1" x14ac:dyDescent="0.3">
      <c r="B57" s="70" t="s">
        <v>61</v>
      </c>
      <c r="C57" s="71"/>
      <c r="D57" s="72"/>
      <c r="E57" s="73"/>
      <c r="F57" s="74"/>
    </row>
    <row r="58" spans="2:6" ht="15.75" thickBot="1" x14ac:dyDescent="0.3">
      <c r="B58" s="95"/>
      <c r="C58" s="96"/>
      <c r="D58" s="96"/>
      <c r="E58" s="96"/>
      <c r="F58" s="97"/>
    </row>
    <row r="59" spans="2:6" x14ac:dyDescent="0.25">
      <c r="B59" s="61"/>
      <c r="C59" s="75" t="s">
        <v>62</v>
      </c>
      <c r="D59" s="75" t="s">
        <v>63</v>
      </c>
      <c r="E59" s="98" t="s">
        <v>64</v>
      </c>
      <c r="F59" s="99"/>
    </row>
    <row r="60" spans="2:6" x14ac:dyDescent="0.25">
      <c r="B60" s="77" t="s">
        <v>65</v>
      </c>
      <c r="C60" s="78"/>
      <c r="D60" s="79"/>
      <c r="E60" s="100"/>
      <c r="F60" s="101"/>
    </row>
    <row r="61" spans="2:6" x14ac:dyDescent="0.25">
      <c r="B61" s="77" t="s">
        <v>66</v>
      </c>
      <c r="C61" s="80"/>
      <c r="D61" s="81"/>
      <c r="E61" s="102"/>
      <c r="F61" s="103"/>
    </row>
    <row r="62" spans="2:6" ht="15.75" thickBot="1" x14ac:dyDescent="0.3">
      <c r="B62" s="82" t="s">
        <v>67</v>
      </c>
      <c r="C62" s="83"/>
      <c r="D62" s="84"/>
      <c r="E62" s="88"/>
      <c r="F62" s="89"/>
    </row>
    <row r="64" spans="2:6" x14ac:dyDescent="0.25">
      <c r="B64" s="85" t="s">
        <v>68</v>
      </c>
    </row>
  </sheetData>
  <mergeCells count="7">
    <mergeCell ref="E62:F62"/>
    <mergeCell ref="D53:F53"/>
    <mergeCell ref="B54:F54"/>
    <mergeCell ref="B58:F58"/>
    <mergeCell ref="E59:F59"/>
    <mergeCell ref="E60:F60"/>
    <mergeCell ref="E61:F61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B23"/>
  <sheetViews>
    <sheetView tabSelected="1" workbookViewId="0">
      <selection activeCell="A19" sqref="A19"/>
    </sheetView>
  </sheetViews>
  <sheetFormatPr defaultRowHeight="15" x14ac:dyDescent="0.25"/>
  <cols>
    <col min="1" max="1" width="58.140625" bestFit="1" customWidth="1"/>
  </cols>
  <sheetData>
    <row r="1" spans="1:2" x14ac:dyDescent="0.25">
      <c r="B1" s="87" t="s">
        <v>74</v>
      </c>
    </row>
    <row r="2" spans="1:2" x14ac:dyDescent="0.25">
      <c r="A2" s="11" t="s">
        <v>22</v>
      </c>
    </row>
    <row r="3" spans="1:2" x14ac:dyDescent="0.25">
      <c r="B3" s="1"/>
    </row>
    <row r="4" spans="1:2" x14ac:dyDescent="0.25">
      <c r="A4" s="3" t="s">
        <v>71</v>
      </c>
      <c r="B4" s="1"/>
    </row>
    <row r="5" spans="1:2" x14ac:dyDescent="0.25">
      <c r="A5" s="3"/>
      <c r="B5" s="1"/>
    </row>
    <row r="6" spans="1:2" x14ac:dyDescent="0.25">
      <c r="A6" s="3" t="s">
        <v>19</v>
      </c>
    </row>
    <row r="7" spans="1:2" ht="17.25" x14ac:dyDescent="0.25">
      <c r="A7" s="13" t="s">
        <v>21</v>
      </c>
      <c r="B7" s="86"/>
    </row>
    <row r="8" spans="1:2" x14ac:dyDescent="0.25">
      <c r="A8" s="13" t="s">
        <v>75</v>
      </c>
      <c r="B8" s="14">
        <f>'kalkulace BUDOVA'!C29</f>
        <v>0.94551771884523184</v>
      </c>
    </row>
    <row r="9" spans="1:2" x14ac:dyDescent="0.25">
      <c r="A9" s="13" t="s">
        <v>15</v>
      </c>
      <c r="B9" s="14">
        <f>B7*B8</f>
        <v>0</v>
      </c>
    </row>
    <row r="10" spans="1:2" x14ac:dyDescent="0.25">
      <c r="A10" s="13" t="s">
        <v>23</v>
      </c>
      <c r="B10" s="15"/>
    </row>
    <row r="11" spans="1:2" x14ac:dyDescent="0.25">
      <c r="A11" s="17" t="s">
        <v>17</v>
      </c>
      <c r="B11" s="18">
        <f>B9*B10</f>
        <v>0</v>
      </c>
    </row>
    <row r="12" spans="1:2" x14ac:dyDescent="0.25">
      <c r="B12" s="1"/>
    </row>
    <row r="14" spans="1:2" x14ac:dyDescent="0.25">
      <c r="A14" s="3" t="s">
        <v>20</v>
      </c>
    </row>
    <row r="15" spans="1:2" x14ac:dyDescent="0.25">
      <c r="A15" s="13" t="s">
        <v>76</v>
      </c>
      <c r="B15" s="14">
        <f>'kalkulace BUDOVA'!C39</f>
        <v>164.39254368493729</v>
      </c>
    </row>
    <row r="16" spans="1:2" x14ac:dyDescent="0.25">
      <c r="A16" s="13" t="s">
        <v>16</v>
      </c>
      <c r="B16" s="15"/>
    </row>
    <row r="17" spans="1:2" x14ac:dyDescent="0.25">
      <c r="A17" s="17" t="s">
        <v>18</v>
      </c>
      <c r="B17" s="18">
        <f>B15*B16</f>
        <v>0</v>
      </c>
    </row>
    <row r="19" spans="1:2" x14ac:dyDescent="0.25">
      <c r="A19" s="2" t="s">
        <v>24</v>
      </c>
      <c r="B19" s="12">
        <f>B11+B17</f>
        <v>0</v>
      </c>
    </row>
    <row r="23" spans="1:2" x14ac:dyDescent="0.25">
      <c r="A23" s="16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kalkulace BUDOVA</vt:lpstr>
      <vt:lpstr>kalkulace BUDOVA_vzor</vt:lpstr>
      <vt:lpstr>Kalkulace_vzor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Pecková Ivana Ing.</dc:creator>
  <cp:lastModifiedBy>Pecková Ivana Ing.</cp:lastModifiedBy>
  <cp:lastPrinted>2016-04-19T15:27:18Z</cp:lastPrinted>
  <dcterms:created xsi:type="dcterms:W3CDTF">2016-04-07T13:08:35Z</dcterms:created>
  <dcterms:modified xsi:type="dcterms:W3CDTF">2020-01-23T07:26:43Z</dcterms:modified>
</cp:coreProperties>
</file>